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T:\Trainer-Übungsleiter\Abrechnungen\2025\"/>
    </mc:Choice>
  </mc:AlternateContent>
  <xr:revisionPtr revIDLastSave="0" documentId="8_{1188B283-399B-49AA-B459-CD1E2F49FBC4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Kalender" sheetId="1" r:id="rId1"/>
    <sheet name="Feiertage" sheetId="2" r:id="rId2"/>
  </sheets>
  <calcPr calcId="191029"/>
</workbook>
</file>

<file path=xl/calcChain.xml><?xml version="1.0" encoding="utf-8"?>
<calcChain xmlns="http://schemas.openxmlformats.org/spreadsheetml/2006/main">
  <c r="G1" i="1" l="1"/>
  <c r="C1" i="2" l="1"/>
  <c r="C12" i="2" s="1"/>
  <c r="C2" i="2" l="1"/>
  <c r="C13" i="2"/>
  <c r="C14" i="2"/>
  <c r="C15" i="2"/>
  <c r="C4" i="2"/>
  <c r="C5" i="2" s="1"/>
  <c r="C6" i="2"/>
  <c r="C11" i="2"/>
  <c r="C10" i="2"/>
  <c r="A2" i="1"/>
  <c r="A3" i="1" s="1"/>
  <c r="G2" i="1"/>
  <c r="D2" i="1"/>
  <c r="D3" i="1" s="1"/>
  <c r="D4" i="1" s="1"/>
  <c r="D5" i="1" s="1"/>
  <c r="D6" i="1" s="1"/>
  <c r="D7" i="1" s="1"/>
  <c r="D8" i="1" s="1"/>
  <c r="D9" i="1" s="1"/>
  <c r="D10" i="1" s="1"/>
  <c r="D11" i="1" s="1"/>
  <c r="D12" i="1" s="1"/>
  <c r="D13" i="1" s="1"/>
  <c r="D14" i="1" s="1"/>
  <c r="D15" i="1" s="1"/>
  <c r="D16" i="1" s="1"/>
  <c r="D17" i="1" s="1"/>
  <c r="D18" i="1" s="1"/>
  <c r="D19" i="1" s="1"/>
  <c r="D20" i="1" s="1"/>
  <c r="D21" i="1" s="1"/>
  <c r="D22" i="1" s="1"/>
  <c r="D23" i="1" s="1"/>
  <c r="D24" i="1" s="1"/>
  <c r="D25" i="1" s="1"/>
  <c r="D26" i="1" s="1"/>
  <c r="D27" i="1" s="1"/>
  <c r="D28" i="1" s="1"/>
  <c r="D29" i="1" s="1"/>
  <c r="D30" i="1" s="1"/>
  <c r="I34" i="1"/>
  <c r="H34" i="1"/>
  <c r="F34" i="1"/>
  <c r="E34" i="1"/>
  <c r="C34" i="1"/>
  <c r="B34" i="1"/>
  <c r="K27" i="1" l="1"/>
  <c r="A4" i="1"/>
  <c r="C8" i="2"/>
  <c r="C7" i="2"/>
  <c r="C3" i="2"/>
  <c r="C9" i="2"/>
  <c r="D32" i="1"/>
  <c r="D33" i="1"/>
  <c r="D31" i="1"/>
  <c r="G3" i="1"/>
  <c r="G4" i="1" s="1"/>
  <c r="G5" i="1" s="1"/>
  <c r="G6" i="1" s="1"/>
  <c r="G7" i="1" s="1"/>
  <c r="G8" i="1" s="1"/>
  <c r="G9" i="1" s="1"/>
  <c r="G10" i="1" s="1"/>
  <c r="G11" i="1" s="1"/>
  <c r="G12" i="1" s="1"/>
  <c r="G13" i="1" s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K25" i="1"/>
  <c r="A5" i="1" l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</calcChain>
</file>

<file path=xl/sharedStrings.xml><?xml version="1.0" encoding="utf-8"?>
<sst xmlns="http://schemas.openxmlformats.org/spreadsheetml/2006/main" count="50" uniqueCount="35">
  <si>
    <t>Trainer-Std.</t>
  </si>
  <si>
    <t>Betr.-Std.</t>
  </si>
  <si>
    <t>Fahrtkosten</t>
  </si>
  <si>
    <t>Sachkosten</t>
  </si>
  <si>
    <t>Sonstiges</t>
  </si>
  <si>
    <t>Gesamt</t>
  </si>
  <si>
    <t xml:space="preserve">Betr.-Std. </t>
  </si>
  <si>
    <t>TST Summe</t>
  </si>
  <si>
    <t>BST Summe</t>
  </si>
  <si>
    <t>Auszahlung</t>
  </si>
  <si>
    <t>Name:</t>
  </si>
  <si>
    <t>Quartal</t>
  </si>
  <si>
    <t>Jahr</t>
  </si>
  <si>
    <t>Feiertag</t>
  </si>
  <si>
    <t>Anmerkungen</t>
  </si>
  <si>
    <t>Neujahr</t>
  </si>
  <si>
    <t>gesetzlicher Feiertag</t>
  </si>
  <si>
    <t>teils Sonderregelungen des Arbeitgebers</t>
  </si>
  <si>
    <t>Karfreitag</t>
  </si>
  <si>
    <t>Ostersonntag</t>
  </si>
  <si>
    <t>gesetzlicher Feiertag in Brandenburg</t>
  </si>
  <si>
    <t>Ostermontag</t>
  </si>
  <si>
    <t>Tag der Arbeit</t>
  </si>
  <si>
    <t>Christi Himmelfahrt</t>
  </si>
  <si>
    <t>Pfingstsonntag</t>
  </si>
  <si>
    <t>Pfingstmontag</t>
  </si>
  <si>
    <t>Tag der Deutschen Einheit</t>
  </si>
  <si>
    <t>Reformationstag</t>
  </si>
  <si>
    <t>gesetzlicher Feiertag in Brandenburg, Mecklenburg-Vorpommern, Sachsen, Sachsen-Anhalt, Thüringen, seit 2018 auch in Bremen, Hamburg, Niedersachsen, Schleswig-Holstein</t>
  </si>
  <si>
    <t>Heiligabend</t>
  </si>
  <si>
    <t>1. Weihnachtsfeiertag</t>
  </si>
  <si>
    <t>2. Weihnachtsfeiertag</t>
  </si>
  <si>
    <t>Silvester</t>
  </si>
  <si>
    <t>siehe https://young-manager.de/microsoft-office-tipps-tricks/microsoft-excel/vorlage-feiertage-fuer-microsoft-excel/</t>
  </si>
  <si>
    <t>Feiertag / Ferien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</si>
</sst>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_-* #,##0.00\ [$€-407]_-;\-* #,##0.00\ [$€-407]_-;_-* &quot;-&quot;??\ [$€-407]_-;_-@_-"/>
    <numFmt numFmtId="165" formatCode="[$-407]mmmm"/>
    <numFmt numFmtId="166" formatCode="[$-407]ddd\,\ d/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2" borderId="1" applyNumberFormat="0" applyAlignment="0" applyProtection="0"/>
  </cellStyleXfs>
  <cellXfs count="36">
    <xf numFmtId="0" fontId="0" fillId="0" borderId="0" xfId="0"/>
    <xf numFmtId="0" fontId="0" fillId="0" borderId="0" xfId="0"/>
    <xf numFmtId="0" fontId="0" fillId="0" borderId="2" xfId="0" applyBorder="1"/>
    <xf numFmtId="164" fontId="0" fillId="0" borderId="2" xfId="0" applyNumberFormat="1" applyBorder="1"/>
    <xf numFmtId="0" fontId="2" fillId="3" borderId="0" xfId="2" applyFill="1" applyBorder="1"/>
    <xf numFmtId="0" fontId="0" fillId="0" borderId="0" xfId="0" applyBorder="1" applyAlignment="1">
      <alignment horizontal="left"/>
    </xf>
    <xf numFmtId="0" fontId="0" fillId="0" borderId="0" xfId="0" applyBorder="1"/>
    <xf numFmtId="0" fontId="3" fillId="3" borderId="0" xfId="0" applyFont="1" applyFill="1" applyBorder="1" applyAlignment="1">
      <alignment horizontal="center"/>
    </xf>
    <xf numFmtId="164" fontId="0" fillId="0" borderId="3" xfId="0" applyNumberFormat="1" applyBorder="1"/>
    <xf numFmtId="0" fontId="0" fillId="0" borderId="0" xfId="0" applyAlignment="1">
      <alignment horizontal="center"/>
    </xf>
    <xf numFmtId="164" fontId="0" fillId="0" borderId="2" xfId="0" applyNumberFormat="1" applyBorder="1" applyAlignment="1">
      <alignment horizontal="left"/>
    </xf>
    <xf numFmtId="0" fontId="0" fillId="0" borderId="4" xfId="0" applyBorder="1"/>
    <xf numFmtId="164" fontId="1" fillId="0" borderId="5" xfId="1" applyNumberFormat="1" applyFont="1" applyBorder="1"/>
    <xf numFmtId="0" fontId="0" fillId="3" borderId="7" xfId="0" applyFill="1" applyBorder="1"/>
    <xf numFmtId="0" fontId="0" fillId="3" borderId="2" xfId="0" applyFill="1" applyBorder="1"/>
    <xf numFmtId="0" fontId="6" fillId="3" borderId="2" xfId="0" applyFont="1" applyFill="1" applyBorder="1"/>
    <xf numFmtId="0" fontId="7" fillId="3" borderId="0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right" vertical="top"/>
    </xf>
    <xf numFmtId="0" fontId="0" fillId="4" borderId="0" xfId="0" applyFill="1"/>
    <xf numFmtId="14" fontId="0" fillId="0" borderId="0" xfId="0" applyNumberFormat="1"/>
    <xf numFmtId="165" fontId="3" fillId="3" borderId="2" xfId="0" applyNumberFormat="1" applyFont="1" applyFill="1" applyBorder="1" applyAlignment="1">
      <alignment horizontal="center"/>
    </xf>
    <xf numFmtId="166" fontId="5" fillId="3" borderId="2" xfId="0" applyNumberFormat="1" applyFont="1" applyFill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0" xfId="0" applyNumberFormat="1"/>
    <xf numFmtId="0" fontId="9" fillId="3" borderId="2" xfId="0" applyFont="1" applyFill="1" applyBorder="1"/>
    <xf numFmtId="0" fontId="6" fillId="5" borderId="2" xfId="0" applyFont="1" applyFill="1" applyBorder="1"/>
    <xf numFmtId="0" fontId="0" fillId="0" borderId="4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4" xfId="0" applyFill="1" applyBorder="1" applyAlignment="1">
      <alignment horizontal="left"/>
    </xf>
    <xf numFmtId="0" fontId="0" fillId="0" borderId="6" xfId="0" applyFill="1" applyBorder="1" applyAlignment="1">
      <alignment horizontal="left"/>
    </xf>
    <xf numFmtId="0" fontId="10" fillId="5" borderId="2" xfId="0" applyFont="1" applyFill="1" applyBorder="1"/>
    <xf numFmtId="0" fontId="8" fillId="5" borderId="0" xfId="0" applyFont="1" applyFill="1"/>
  </cellXfs>
  <cellStyles count="3">
    <cellStyle name="Berechnung" xfId="2" builtinId="22"/>
    <cellStyle name="Standard" xfId="0" builtinId="0"/>
    <cellStyle name="Währung" xfId="1" builtinId="4"/>
  </cellStyles>
  <dxfs count="3"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3"/>
  <sheetViews>
    <sheetView tabSelected="1" workbookViewId="0">
      <selection activeCell="M16" sqref="M16"/>
    </sheetView>
  </sheetViews>
  <sheetFormatPr baseColWidth="10" defaultRowHeight="15" x14ac:dyDescent="0.25"/>
  <sheetData>
    <row r="1" spans="1:12" ht="18.75" x14ac:dyDescent="0.3">
      <c r="A1" s="18" t="s">
        <v>10</v>
      </c>
      <c r="B1" s="18"/>
      <c r="C1" s="17"/>
      <c r="D1" s="17"/>
      <c r="E1" s="17"/>
      <c r="F1" s="17"/>
      <c r="G1" s="17" t="str">
        <f>K14 &amp; ". Quartal " &amp; K15</f>
        <v>4. Quartal 2025</v>
      </c>
      <c r="H1" s="19"/>
      <c r="I1" s="17"/>
      <c r="J1" s="17"/>
      <c r="K1" s="17"/>
      <c r="L1" s="17"/>
    </row>
    <row r="2" spans="1:12" x14ac:dyDescent="0.25">
      <c r="A2" s="22">
        <f>DATE($K$15,($K$14-1)*3 + 1,1)</f>
        <v>45931</v>
      </c>
      <c r="B2" s="14" t="s">
        <v>0</v>
      </c>
      <c r="C2" s="14" t="s">
        <v>1</v>
      </c>
      <c r="D2" s="22">
        <f>DATE($K$15,($K$14-1)*3+2,1)</f>
        <v>45962</v>
      </c>
      <c r="E2" s="14" t="s">
        <v>0</v>
      </c>
      <c r="F2" s="14" t="s">
        <v>1</v>
      </c>
      <c r="G2" s="22">
        <f>DATE($K$15,($K$14-1)*3+3,1)</f>
        <v>45992</v>
      </c>
      <c r="H2" s="14" t="s">
        <v>0</v>
      </c>
      <c r="I2" s="14" t="s">
        <v>1</v>
      </c>
      <c r="J2" s="1"/>
      <c r="K2" s="1"/>
      <c r="L2" s="1"/>
    </row>
    <row r="3" spans="1:12" ht="14.1" customHeight="1" x14ac:dyDescent="0.25">
      <c r="A3" s="23">
        <f>A2</f>
        <v>45931</v>
      </c>
      <c r="B3" s="28"/>
      <c r="C3" s="15"/>
      <c r="D3" s="23">
        <f>D2</f>
        <v>45962</v>
      </c>
      <c r="E3" s="15"/>
      <c r="F3" s="15"/>
      <c r="G3" s="23">
        <f>G2</f>
        <v>45992</v>
      </c>
      <c r="H3" s="15"/>
      <c r="I3" s="15"/>
      <c r="J3" s="30" t="s">
        <v>2</v>
      </c>
      <c r="K3" s="31"/>
      <c r="L3" s="3"/>
    </row>
    <row r="4" spans="1:12" ht="14.1" customHeight="1" x14ac:dyDescent="0.25">
      <c r="A4" s="23">
        <f>A3+1</f>
        <v>45932</v>
      </c>
      <c r="B4" s="28"/>
      <c r="C4" s="15"/>
      <c r="D4" s="23">
        <f>D3+1</f>
        <v>45963</v>
      </c>
      <c r="E4" s="15"/>
      <c r="F4" s="15"/>
      <c r="G4" s="23">
        <f>G3+1</f>
        <v>45993</v>
      </c>
      <c r="H4" s="15"/>
      <c r="I4" s="15"/>
      <c r="J4" s="30" t="s">
        <v>3</v>
      </c>
      <c r="K4" s="31"/>
      <c r="L4" s="3"/>
    </row>
    <row r="5" spans="1:12" ht="14.1" customHeight="1" x14ac:dyDescent="0.25">
      <c r="A5" s="23">
        <f>A4+1</f>
        <v>45933</v>
      </c>
      <c r="B5" s="34"/>
      <c r="C5" s="15"/>
      <c r="D5" s="23">
        <f>D4+1</f>
        <v>45964</v>
      </c>
      <c r="E5" s="15"/>
      <c r="F5" s="15"/>
      <c r="G5" s="23">
        <f>G4+1</f>
        <v>45994</v>
      </c>
      <c r="H5" s="15"/>
      <c r="I5" s="15"/>
      <c r="J5" s="2" t="s">
        <v>4</v>
      </c>
      <c r="K5" s="2"/>
      <c r="L5" s="3"/>
    </row>
    <row r="6" spans="1:12" ht="14.1" customHeight="1" x14ac:dyDescent="0.25">
      <c r="A6" s="23">
        <f t="shared" ref="A6:A32" si="0">A5+1</f>
        <v>45934</v>
      </c>
      <c r="B6" s="28"/>
      <c r="C6" s="15"/>
      <c r="D6" s="23">
        <f t="shared" ref="D6:D29" si="1">D5+1</f>
        <v>45965</v>
      </c>
      <c r="E6" s="15"/>
      <c r="F6" s="15"/>
      <c r="G6" s="23">
        <f t="shared" ref="G6:G32" si="2">G5+1</f>
        <v>45995</v>
      </c>
      <c r="H6" s="15"/>
      <c r="I6" s="15"/>
      <c r="J6" s="32" t="s">
        <v>5</v>
      </c>
      <c r="K6" s="33"/>
      <c r="L6" s="3">
        <v>0</v>
      </c>
    </row>
    <row r="7" spans="1:12" ht="14.1" customHeight="1" x14ac:dyDescent="0.25">
      <c r="A7" s="23">
        <f t="shared" si="0"/>
        <v>45935</v>
      </c>
      <c r="B7" s="28"/>
      <c r="C7" s="15"/>
      <c r="D7" s="23">
        <f t="shared" si="1"/>
        <v>45966</v>
      </c>
      <c r="E7" s="15"/>
      <c r="F7" s="15"/>
      <c r="G7" s="23">
        <f t="shared" si="2"/>
        <v>45996</v>
      </c>
      <c r="H7" s="15"/>
      <c r="I7" s="15"/>
      <c r="J7" s="1"/>
      <c r="K7" s="1"/>
      <c r="L7" s="1"/>
    </row>
    <row r="8" spans="1:12" ht="14.1" customHeight="1" x14ac:dyDescent="0.25">
      <c r="A8" s="23">
        <f t="shared" si="0"/>
        <v>45936</v>
      </c>
      <c r="B8" s="15"/>
      <c r="C8" s="15"/>
      <c r="D8" s="23">
        <f t="shared" si="1"/>
        <v>45967</v>
      </c>
      <c r="E8" s="15"/>
      <c r="F8" s="15"/>
      <c r="G8" s="23">
        <f t="shared" si="2"/>
        <v>45997</v>
      </c>
      <c r="H8" s="15"/>
      <c r="I8" s="15"/>
      <c r="J8" s="1"/>
      <c r="K8" s="1"/>
      <c r="L8" s="1"/>
    </row>
    <row r="9" spans="1:12" ht="14.1" customHeight="1" x14ac:dyDescent="0.25">
      <c r="A9" s="23">
        <f t="shared" si="0"/>
        <v>45937</v>
      </c>
      <c r="B9" s="15"/>
      <c r="C9" s="15"/>
      <c r="D9" s="23">
        <f t="shared" si="1"/>
        <v>45968</v>
      </c>
      <c r="E9" s="15"/>
      <c r="F9" s="15"/>
      <c r="G9" s="23">
        <f t="shared" si="2"/>
        <v>45998</v>
      </c>
      <c r="H9" s="15"/>
      <c r="I9" s="15"/>
      <c r="J9" s="1"/>
      <c r="K9" s="1"/>
      <c r="L9" s="1"/>
    </row>
    <row r="10" spans="1:12" ht="14.1" customHeight="1" x14ac:dyDescent="0.25">
      <c r="A10" s="23">
        <f t="shared" si="0"/>
        <v>45938</v>
      </c>
      <c r="B10" s="15"/>
      <c r="C10" s="15"/>
      <c r="D10" s="23">
        <f t="shared" si="1"/>
        <v>45969</v>
      </c>
      <c r="E10" s="15"/>
      <c r="F10" s="15"/>
      <c r="G10" s="23">
        <f t="shared" si="2"/>
        <v>45999</v>
      </c>
      <c r="H10" s="15"/>
      <c r="I10" s="15"/>
      <c r="J10" s="1"/>
      <c r="K10" s="1"/>
      <c r="L10" s="1"/>
    </row>
    <row r="11" spans="1:12" ht="14.1" customHeight="1" x14ac:dyDescent="0.25">
      <c r="A11" s="23">
        <f t="shared" si="0"/>
        <v>45939</v>
      </c>
      <c r="B11" s="15"/>
      <c r="C11" s="15"/>
      <c r="D11" s="23">
        <f t="shared" si="1"/>
        <v>45970</v>
      </c>
      <c r="E11" s="15"/>
      <c r="F11" s="15"/>
      <c r="G11" s="23">
        <f t="shared" si="2"/>
        <v>46000</v>
      </c>
      <c r="H11" s="15"/>
      <c r="I11" s="15"/>
      <c r="J11" s="35"/>
      <c r="K11" s="1" t="s">
        <v>34</v>
      </c>
      <c r="L11" s="1"/>
    </row>
    <row r="12" spans="1:12" ht="14.1" customHeight="1" x14ac:dyDescent="0.25">
      <c r="A12" s="23">
        <f t="shared" si="0"/>
        <v>45940</v>
      </c>
      <c r="B12" s="15"/>
      <c r="C12" s="15"/>
      <c r="D12" s="23">
        <f t="shared" si="1"/>
        <v>45971</v>
      </c>
      <c r="E12" s="15"/>
      <c r="F12" s="15"/>
      <c r="G12" s="23">
        <f t="shared" si="2"/>
        <v>46001</v>
      </c>
      <c r="H12" s="15"/>
      <c r="I12" s="15"/>
      <c r="J12" s="1"/>
      <c r="K12" s="1"/>
      <c r="L12" s="1"/>
    </row>
    <row r="13" spans="1:12" ht="14.1" customHeight="1" x14ac:dyDescent="0.25">
      <c r="A13" s="23">
        <f t="shared" si="0"/>
        <v>45941</v>
      </c>
      <c r="B13" s="15"/>
      <c r="C13" s="15"/>
      <c r="D13" s="23">
        <f t="shared" si="1"/>
        <v>45972</v>
      </c>
      <c r="E13" s="15"/>
      <c r="F13" s="15"/>
      <c r="G13" s="23">
        <f t="shared" si="2"/>
        <v>46002</v>
      </c>
      <c r="H13" s="15"/>
      <c r="I13" s="15"/>
      <c r="J13" s="1"/>
      <c r="K13" s="1"/>
      <c r="L13" s="1"/>
    </row>
    <row r="14" spans="1:12" ht="14.1" customHeight="1" x14ac:dyDescent="0.25">
      <c r="A14" s="23">
        <f t="shared" si="0"/>
        <v>45942</v>
      </c>
      <c r="B14" s="15"/>
      <c r="C14" s="15"/>
      <c r="D14" s="23">
        <f t="shared" si="1"/>
        <v>45973</v>
      </c>
      <c r="E14" s="15"/>
      <c r="F14" s="15"/>
      <c r="G14" s="23">
        <f t="shared" si="2"/>
        <v>46003</v>
      </c>
      <c r="H14" s="15"/>
      <c r="I14" s="15"/>
      <c r="J14" s="1" t="s">
        <v>11</v>
      </c>
      <c r="K14" s="20">
        <v>4</v>
      </c>
      <c r="L14" s="1"/>
    </row>
    <row r="15" spans="1:12" ht="14.1" customHeight="1" x14ac:dyDescent="0.25">
      <c r="A15" s="23">
        <f t="shared" si="0"/>
        <v>45943</v>
      </c>
      <c r="B15" s="15"/>
      <c r="C15" s="15"/>
      <c r="D15" s="23">
        <f t="shared" si="1"/>
        <v>45974</v>
      </c>
      <c r="E15" s="15"/>
      <c r="F15" s="15"/>
      <c r="G15" s="23">
        <f t="shared" si="2"/>
        <v>46004</v>
      </c>
      <c r="H15" s="15"/>
      <c r="I15" s="15"/>
      <c r="J15" s="1" t="s">
        <v>12</v>
      </c>
      <c r="K15" s="20">
        <v>2025</v>
      </c>
      <c r="L15" s="1"/>
    </row>
    <row r="16" spans="1:12" ht="14.1" customHeight="1" x14ac:dyDescent="0.25">
      <c r="A16" s="23">
        <f t="shared" si="0"/>
        <v>45944</v>
      </c>
      <c r="B16" s="15"/>
      <c r="C16" s="15"/>
      <c r="D16" s="23">
        <f t="shared" si="1"/>
        <v>45975</v>
      </c>
      <c r="E16" s="15"/>
      <c r="F16" s="15"/>
      <c r="G16" s="23">
        <f t="shared" si="2"/>
        <v>46005</v>
      </c>
      <c r="H16" s="15"/>
      <c r="I16" s="15"/>
      <c r="J16" s="1"/>
      <c r="K16" s="21"/>
      <c r="L16" s="1"/>
    </row>
    <row r="17" spans="1:12" ht="14.1" customHeight="1" x14ac:dyDescent="0.25">
      <c r="A17" s="23">
        <f t="shared" si="0"/>
        <v>45945</v>
      </c>
      <c r="B17" s="15"/>
      <c r="C17" s="15"/>
      <c r="D17" s="23">
        <f t="shared" si="1"/>
        <v>45976</v>
      </c>
      <c r="E17" s="15"/>
      <c r="F17" s="15"/>
      <c r="G17" s="23">
        <f t="shared" si="2"/>
        <v>46006</v>
      </c>
      <c r="H17" s="15"/>
      <c r="I17" s="15"/>
      <c r="J17" s="1"/>
      <c r="K17" s="1"/>
      <c r="L17" s="4"/>
    </row>
    <row r="18" spans="1:12" ht="14.1" customHeight="1" x14ac:dyDescent="0.25">
      <c r="A18" s="23">
        <f t="shared" si="0"/>
        <v>45946</v>
      </c>
      <c r="B18" s="15"/>
      <c r="C18" s="15"/>
      <c r="D18" s="23">
        <f t="shared" si="1"/>
        <v>45977</v>
      </c>
      <c r="E18" s="15"/>
      <c r="F18" s="15"/>
      <c r="G18" s="23">
        <f t="shared" si="2"/>
        <v>46007</v>
      </c>
      <c r="H18" s="15"/>
      <c r="I18" s="15"/>
      <c r="J18" s="1"/>
      <c r="K18" s="1"/>
      <c r="L18" s="1"/>
    </row>
    <row r="19" spans="1:12" ht="14.1" customHeight="1" x14ac:dyDescent="0.25">
      <c r="A19" s="23">
        <f t="shared" si="0"/>
        <v>45947</v>
      </c>
      <c r="B19" s="15"/>
      <c r="C19" s="15"/>
      <c r="D19" s="23">
        <f t="shared" si="1"/>
        <v>45978</v>
      </c>
      <c r="E19" s="15"/>
      <c r="F19" s="15"/>
      <c r="G19" s="23">
        <f t="shared" si="2"/>
        <v>46008</v>
      </c>
      <c r="H19" s="15"/>
      <c r="I19" s="15"/>
      <c r="J19" s="1"/>
      <c r="K19" s="1"/>
      <c r="L19" s="1"/>
    </row>
    <row r="20" spans="1:12" ht="14.1" customHeight="1" x14ac:dyDescent="0.25">
      <c r="A20" s="23">
        <f t="shared" si="0"/>
        <v>45948</v>
      </c>
      <c r="B20" s="15"/>
      <c r="C20" s="15"/>
      <c r="D20" s="23">
        <f t="shared" si="1"/>
        <v>45979</v>
      </c>
      <c r="E20" s="15"/>
      <c r="F20" s="15"/>
      <c r="G20" s="23">
        <f t="shared" si="2"/>
        <v>46009</v>
      </c>
      <c r="H20" s="15"/>
      <c r="I20" s="15"/>
      <c r="J20" s="1"/>
      <c r="K20" s="1"/>
      <c r="L20" s="1"/>
    </row>
    <row r="21" spans="1:12" ht="14.1" customHeight="1" x14ac:dyDescent="0.25">
      <c r="A21" s="23">
        <f t="shared" si="0"/>
        <v>45949</v>
      </c>
      <c r="B21" s="15"/>
      <c r="C21" s="15"/>
      <c r="D21" s="23">
        <f t="shared" si="1"/>
        <v>45980</v>
      </c>
      <c r="E21" s="15"/>
      <c r="F21" s="15"/>
      <c r="G21" s="23">
        <f t="shared" si="2"/>
        <v>46010</v>
      </c>
      <c r="H21" s="15"/>
      <c r="I21" s="15"/>
      <c r="J21" s="1"/>
      <c r="K21" s="1"/>
      <c r="L21" s="1"/>
    </row>
    <row r="22" spans="1:12" ht="14.1" customHeight="1" x14ac:dyDescent="0.25">
      <c r="A22" s="23">
        <f t="shared" si="0"/>
        <v>45950</v>
      </c>
      <c r="B22" s="15"/>
      <c r="C22" s="15"/>
      <c r="D22" s="23">
        <f t="shared" si="1"/>
        <v>45981</v>
      </c>
      <c r="E22" s="15"/>
      <c r="F22" s="15"/>
      <c r="G22" s="23">
        <f t="shared" si="2"/>
        <v>46011</v>
      </c>
      <c r="H22" s="15"/>
      <c r="I22" s="15"/>
      <c r="J22" s="1"/>
      <c r="K22" s="1"/>
      <c r="L22" s="1"/>
    </row>
    <row r="23" spans="1:12" ht="14.1" customHeight="1" x14ac:dyDescent="0.25">
      <c r="A23" s="23">
        <f t="shared" si="0"/>
        <v>45951</v>
      </c>
      <c r="B23" s="15"/>
      <c r="C23" s="15"/>
      <c r="D23" s="23">
        <f t="shared" si="1"/>
        <v>45982</v>
      </c>
      <c r="E23" s="15"/>
      <c r="F23" s="15"/>
      <c r="G23" s="23">
        <f t="shared" si="2"/>
        <v>46012</v>
      </c>
      <c r="H23" s="15"/>
      <c r="I23" s="15"/>
      <c r="J23" s="1"/>
      <c r="K23" s="1"/>
      <c r="L23" s="1"/>
    </row>
    <row r="24" spans="1:12" ht="14.1" customHeight="1" x14ac:dyDescent="0.25">
      <c r="A24" s="23">
        <f t="shared" si="0"/>
        <v>45952</v>
      </c>
      <c r="B24" s="15"/>
      <c r="C24" s="15"/>
      <c r="D24" s="23">
        <f t="shared" si="1"/>
        <v>45983</v>
      </c>
      <c r="E24" s="15"/>
      <c r="F24" s="15"/>
      <c r="G24" s="23">
        <f t="shared" si="2"/>
        <v>46013</v>
      </c>
      <c r="H24" s="29"/>
      <c r="I24" s="15"/>
      <c r="J24" s="1"/>
      <c r="K24" s="1"/>
      <c r="L24" s="1"/>
    </row>
    <row r="25" spans="1:12" ht="14.1" customHeight="1" x14ac:dyDescent="0.25">
      <c r="A25" s="23">
        <f t="shared" si="0"/>
        <v>45953</v>
      </c>
      <c r="B25" s="15"/>
      <c r="C25" s="15"/>
      <c r="D25" s="23">
        <f t="shared" si="1"/>
        <v>45984</v>
      </c>
      <c r="E25" s="15"/>
      <c r="F25" s="15"/>
      <c r="G25" s="23">
        <f t="shared" si="2"/>
        <v>46014</v>
      </c>
      <c r="H25" s="29"/>
      <c r="I25" s="15"/>
      <c r="J25" s="14" t="s">
        <v>0</v>
      </c>
      <c r="K25" s="14">
        <f>B34+E34+H34</f>
        <v>0</v>
      </c>
      <c r="L25" s="3"/>
    </row>
    <row r="26" spans="1:12" ht="14.1" customHeight="1" x14ac:dyDescent="0.25">
      <c r="A26" s="23">
        <f t="shared" si="0"/>
        <v>45954</v>
      </c>
      <c r="B26" s="15"/>
      <c r="C26" s="15"/>
      <c r="D26" s="23">
        <f t="shared" si="1"/>
        <v>45985</v>
      </c>
      <c r="E26" s="15"/>
      <c r="F26" s="15"/>
      <c r="G26" s="23">
        <f t="shared" si="2"/>
        <v>46015</v>
      </c>
      <c r="H26" s="29"/>
      <c r="I26" s="15"/>
      <c r="J26" s="2"/>
      <c r="K26" s="2"/>
      <c r="L26" s="3"/>
    </row>
    <row r="27" spans="1:12" ht="14.1" customHeight="1" x14ac:dyDescent="0.25">
      <c r="A27" s="23">
        <f t="shared" si="0"/>
        <v>45955</v>
      </c>
      <c r="B27" s="15"/>
      <c r="C27" s="15"/>
      <c r="D27" s="23">
        <f t="shared" si="1"/>
        <v>45986</v>
      </c>
      <c r="E27" s="15"/>
      <c r="F27" s="15"/>
      <c r="G27" s="23">
        <f t="shared" si="2"/>
        <v>46016</v>
      </c>
      <c r="H27" s="29"/>
      <c r="I27" s="15"/>
      <c r="J27" s="2" t="s">
        <v>6</v>
      </c>
      <c r="K27" s="2">
        <f>C34+F34+I34</f>
        <v>0</v>
      </c>
      <c r="L27" s="3"/>
    </row>
    <row r="28" spans="1:12" ht="14.1" customHeight="1" x14ac:dyDescent="0.25">
      <c r="A28" s="23">
        <f t="shared" si="0"/>
        <v>45956</v>
      </c>
      <c r="B28" s="15"/>
      <c r="C28" s="15"/>
      <c r="D28" s="23">
        <f t="shared" si="1"/>
        <v>45987</v>
      </c>
      <c r="E28" s="15"/>
      <c r="F28" s="15"/>
      <c r="G28" s="23">
        <f t="shared" si="2"/>
        <v>46017</v>
      </c>
      <c r="H28" s="29"/>
      <c r="I28" s="15"/>
      <c r="J28" s="1"/>
      <c r="K28" s="1"/>
      <c r="L28" s="1"/>
    </row>
    <row r="29" spans="1:12" ht="14.1" customHeight="1" x14ac:dyDescent="0.25">
      <c r="A29" s="23">
        <f t="shared" si="0"/>
        <v>45957</v>
      </c>
      <c r="B29" s="15"/>
      <c r="C29" s="15"/>
      <c r="D29" s="23">
        <f t="shared" si="1"/>
        <v>45988</v>
      </c>
      <c r="E29" s="15"/>
      <c r="F29" s="15"/>
      <c r="G29" s="23">
        <f t="shared" si="2"/>
        <v>46018</v>
      </c>
      <c r="H29" s="29"/>
      <c r="I29" s="15"/>
      <c r="J29" s="5"/>
      <c r="K29" s="6"/>
      <c r="L29" s="6"/>
    </row>
    <row r="30" spans="1:12" ht="14.1" customHeight="1" x14ac:dyDescent="0.25">
      <c r="A30" s="23">
        <f t="shared" si="0"/>
        <v>45958</v>
      </c>
      <c r="B30" s="15"/>
      <c r="C30" s="15"/>
      <c r="D30" s="23">
        <f>D29+1</f>
        <v>45989</v>
      </c>
      <c r="E30" s="15"/>
      <c r="F30" s="15"/>
      <c r="G30" s="23">
        <f t="shared" si="2"/>
        <v>46019</v>
      </c>
      <c r="H30" s="29"/>
      <c r="I30" s="15"/>
      <c r="J30" s="6"/>
      <c r="K30" s="6"/>
      <c r="L30" s="6"/>
    </row>
    <row r="31" spans="1:12" ht="14.1" customHeight="1" x14ac:dyDescent="0.25">
      <c r="A31" s="23">
        <f t="shared" si="0"/>
        <v>45959</v>
      </c>
      <c r="B31" s="15"/>
      <c r="C31" s="15"/>
      <c r="D31" s="23">
        <f>IF(MONTH(D2)=MONTH(D30+1),D30+1,"")</f>
        <v>45990</v>
      </c>
      <c r="E31" s="15"/>
      <c r="F31" s="15"/>
      <c r="G31" s="23">
        <f t="shared" si="2"/>
        <v>46020</v>
      </c>
      <c r="H31" s="29"/>
      <c r="I31" s="15"/>
      <c r="J31" s="1"/>
      <c r="K31" s="1"/>
      <c r="L31" s="1"/>
    </row>
    <row r="32" spans="1:12" ht="14.1" customHeight="1" x14ac:dyDescent="0.25">
      <c r="A32" s="23">
        <f t="shared" si="0"/>
        <v>45960</v>
      </c>
      <c r="B32" s="15"/>
      <c r="C32" s="15"/>
      <c r="D32" s="23">
        <f>IF(MONTH(D2)=MONTH(D30+2),D30+2,"")</f>
        <v>45991</v>
      </c>
      <c r="E32" s="15"/>
      <c r="F32" s="15"/>
      <c r="G32" s="23">
        <f t="shared" si="2"/>
        <v>46021</v>
      </c>
      <c r="H32" s="29"/>
      <c r="I32" s="15"/>
      <c r="J32" s="2" t="s">
        <v>7</v>
      </c>
      <c r="K32" s="2"/>
      <c r="L32" s="2" t="s">
        <v>8</v>
      </c>
    </row>
    <row r="33" spans="1:12" ht="14.1" customHeight="1" x14ac:dyDescent="0.25">
      <c r="A33" s="23">
        <f>IF(MONTH(A2)=MONTH(A32+1),A32+1,"")</f>
        <v>45961</v>
      </c>
      <c r="B33" s="29"/>
      <c r="C33" s="15"/>
      <c r="D33" s="23" t="str">
        <f>IF(MONTH(D2)=MONTH(D30+3),D30+3,"")</f>
        <v/>
      </c>
      <c r="E33" s="15"/>
      <c r="F33" s="15"/>
      <c r="G33" s="23">
        <f>IF(MONTH(G2)=MONTH(G32+1),G32+1,"")</f>
        <v>46022</v>
      </c>
      <c r="H33" s="29"/>
      <c r="I33" s="15"/>
      <c r="J33" s="2">
        <v>0</v>
      </c>
      <c r="K33" s="2"/>
      <c r="L33" s="2">
        <v>0</v>
      </c>
    </row>
    <row r="34" spans="1:12" ht="14.1" customHeight="1" thickBot="1" x14ac:dyDescent="0.3">
      <c r="A34" s="7"/>
      <c r="B34" s="13">
        <f>SUM(B3:B33)</f>
        <v>0</v>
      </c>
      <c r="C34" s="13">
        <f>SUM(C3:C33)</f>
        <v>0</v>
      </c>
      <c r="D34" s="16"/>
      <c r="E34" s="13">
        <f>SUM(E3:E33)</f>
        <v>0</v>
      </c>
      <c r="F34" s="13">
        <f>SUM(F3:F33)</f>
        <v>0</v>
      </c>
      <c r="G34" s="7"/>
      <c r="H34" s="13">
        <f>SUM(H3:H33)</f>
        <v>0</v>
      </c>
      <c r="I34" s="13">
        <f>SUM(I3:I33)</f>
        <v>0</v>
      </c>
      <c r="J34" s="3">
        <v>0</v>
      </c>
      <c r="K34" s="2"/>
      <c r="L34" s="8">
        <v>0</v>
      </c>
    </row>
    <row r="35" spans="1:12" ht="14.1" customHeight="1" thickBot="1" x14ac:dyDescent="0.3">
      <c r="A35" s="9"/>
      <c r="B35" s="2"/>
      <c r="C35" s="2"/>
      <c r="D35" s="9"/>
      <c r="E35" s="2"/>
      <c r="F35" s="2"/>
      <c r="G35" s="9"/>
      <c r="H35" s="2"/>
      <c r="I35" s="2"/>
      <c r="J35" s="10" t="s">
        <v>9</v>
      </c>
      <c r="K35" s="11"/>
      <c r="L35" s="12">
        <v>0</v>
      </c>
    </row>
    <row r="41" spans="1:12" x14ac:dyDescent="0.25">
      <c r="A41" s="21"/>
    </row>
    <row r="42" spans="1:12" x14ac:dyDescent="0.25">
      <c r="A42" s="21"/>
    </row>
    <row r="43" spans="1:12" x14ac:dyDescent="0.25">
      <c r="A43" s="27"/>
    </row>
  </sheetData>
  <mergeCells count="3">
    <mergeCell ref="J3:K3"/>
    <mergeCell ref="J4:K4"/>
    <mergeCell ref="J6:K6"/>
  </mergeCells>
  <pageMargins left="0.23622047244094488" right="0.23622047244094488" top="0.74803149606299213" bottom="0.19685039370078741" header="0.31496062992125984" footer="0.31496062992125984"/>
  <pageSetup paperSize="9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5" id="{0DD575CB-9DDF-4936-B357-923DAC1224DD}">
            <xm:f>OR(WEEKDAY(A3,2)&gt;=6,_xlfn.IFNA(MATCH(A3,Feiertage!$C$2:$C$15,0),0))</xm:f>
            <x14:dxf>
              <font>
                <color rgb="FFFF0000"/>
              </font>
            </x14:dxf>
          </x14:cfRule>
          <xm:sqref>A3:A33</xm:sqref>
        </x14:conditionalFormatting>
        <x14:conditionalFormatting xmlns:xm="http://schemas.microsoft.com/office/excel/2006/main">
          <x14:cfRule type="expression" priority="2" id="{20E56014-BEA6-4BC2-AABE-0D771702AF49}">
            <xm:f>OR(WEEKDAY(D3,2)&gt;=6,_xlfn.IFNA(MATCH(D3,Feiertage!$C$2:$C$15,0),0))</xm:f>
            <x14:dxf>
              <font>
                <color rgb="FFFF0000"/>
              </font>
            </x14:dxf>
          </x14:cfRule>
          <xm:sqref>D3:D33</xm:sqref>
        </x14:conditionalFormatting>
        <x14:conditionalFormatting xmlns:xm="http://schemas.microsoft.com/office/excel/2006/main">
          <x14:cfRule type="expression" priority="1" id="{0A80510C-A090-4730-92CF-220BA8CACE1E}">
            <xm:f>OR(WEEKDAY(G3,2)&gt;=6,_xlfn.IFNA(MATCH(G3,Feiertage!$C$2:$C$15,0),0))</xm:f>
            <x14:dxf>
              <font>
                <color rgb="FFFF0000"/>
              </font>
            </x14:dxf>
          </x14:cfRule>
          <xm:sqref>G3:G33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7"/>
  <sheetViews>
    <sheetView workbookViewId="0">
      <selection activeCell="C2" sqref="C2"/>
    </sheetView>
  </sheetViews>
  <sheetFormatPr baseColWidth="10" defaultRowHeight="15" x14ac:dyDescent="0.25"/>
  <cols>
    <col min="1" max="1" width="27" bestFit="1" customWidth="1"/>
    <col min="2" max="2" width="59" customWidth="1"/>
  </cols>
  <sheetData>
    <row r="1" spans="1:3" x14ac:dyDescent="0.25">
      <c r="A1" s="24" t="s">
        <v>13</v>
      </c>
      <c r="B1" s="25" t="s">
        <v>14</v>
      </c>
      <c r="C1" s="24">
        <f>Kalender!K15</f>
        <v>2025</v>
      </c>
    </row>
    <row r="2" spans="1:3" x14ac:dyDescent="0.25">
      <c r="A2" s="1" t="s">
        <v>15</v>
      </c>
      <c r="B2" s="26" t="s">
        <v>16</v>
      </c>
      <c r="C2" s="21">
        <f>DATE(C$1,1,1)</f>
        <v>45658</v>
      </c>
    </row>
    <row r="3" spans="1:3" x14ac:dyDescent="0.25">
      <c r="A3" s="1" t="s">
        <v>18</v>
      </c>
      <c r="B3" s="26" t="s">
        <v>16</v>
      </c>
      <c r="C3" s="21">
        <f t="shared" ref="C3" si="0">C$4-2</f>
        <v>45765</v>
      </c>
    </row>
    <row r="4" spans="1:3" x14ac:dyDescent="0.25">
      <c r="A4" s="1" t="s">
        <v>19</v>
      </c>
      <c r="B4" s="26" t="s">
        <v>20</v>
      </c>
      <c r="C4" s="21">
        <f>DATE(C$1,3,28)+MOD(24-MOD(C$1,19)*10.63,29)-MOD(TRUNC(C$1*5/4)+MOD(24-MOD(C$1,19)*10.63,29)+1,7)</f>
        <v>45767</v>
      </c>
    </row>
    <row r="5" spans="1:3" x14ac:dyDescent="0.25">
      <c r="A5" s="1" t="s">
        <v>21</v>
      </c>
      <c r="B5" s="26" t="s">
        <v>16</v>
      </c>
      <c r="C5" s="21">
        <f t="shared" ref="C5" si="1">C$4+1</f>
        <v>45768</v>
      </c>
    </row>
    <row r="6" spans="1:3" x14ac:dyDescent="0.25">
      <c r="A6" s="1" t="s">
        <v>22</v>
      </c>
      <c r="B6" s="26" t="s">
        <v>16</v>
      </c>
      <c r="C6" s="21">
        <f t="shared" ref="C6" si="2">DATE(C$1,5,1)</f>
        <v>45778</v>
      </c>
    </row>
    <row r="7" spans="1:3" x14ac:dyDescent="0.25">
      <c r="A7" s="1" t="s">
        <v>23</v>
      </c>
      <c r="B7" s="26" t="s">
        <v>16</v>
      </c>
      <c r="C7" s="21">
        <f t="shared" ref="C7" si="3">C$4+39</f>
        <v>45806</v>
      </c>
    </row>
    <row r="8" spans="1:3" x14ac:dyDescent="0.25">
      <c r="A8" s="1" t="s">
        <v>24</v>
      </c>
      <c r="B8" s="26" t="s">
        <v>20</v>
      </c>
      <c r="C8" s="21">
        <f t="shared" ref="C8" si="4">C$4+49</f>
        <v>45816</v>
      </c>
    </row>
    <row r="9" spans="1:3" x14ac:dyDescent="0.25">
      <c r="A9" s="1" t="s">
        <v>25</v>
      </c>
      <c r="B9" s="26" t="s">
        <v>16</v>
      </c>
      <c r="C9" s="21">
        <f t="shared" ref="C9" si="5">C$4+50</f>
        <v>45817</v>
      </c>
    </row>
    <row r="10" spans="1:3" x14ac:dyDescent="0.25">
      <c r="A10" s="1" t="s">
        <v>26</v>
      </c>
      <c r="B10" s="26" t="s">
        <v>16</v>
      </c>
      <c r="C10" s="21">
        <f t="shared" ref="C10" si="6">DATE(C$1,10,3)</f>
        <v>45933</v>
      </c>
    </row>
    <row r="11" spans="1:3" ht="45" x14ac:dyDescent="0.25">
      <c r="A11" s="1" t="s">
        <v>27</v>
      </c>
      <c r="B11" s="26" t="s">
        <v>28</v>
      </c>
      <c r="C11" s="21">
        <f t="shared" ref="C11" si="7">DATE(C$1,10,31)</f>
        <v>45961</v>
      </c>
    </row>
    <row r="12" spans="1:3" x14ac:dyDescent="0.25">
      <c r="A12" s="1" t="s">
        <v>29</v>
      </c>
      <c r="B12" s="26" t="s">
        <v>17</v>
      </c>
      <c r="C12" s="21">
        <f t="shared" ref="C12" si="8">DATE(C$1,12,24)</f>
        <v>46015</v>
      </c>
    </row>
    <row r="13" spans="1:3" x14ac:dyDescent="0.25">
      <c r="A13" s="1" t="s">
        <v>30</v>
      </c>
      <c r="B13" s="26" t="s">
        <v>16</v>
      </c>
      <c r="C13" s="21">
        <f t="shared" ref="C13" si="9">DATE(C$1,12,25)</f>
        <v>46016</v>
      </c>
    </row>
    <row r="14" spans="1:3" x14ac:dyDescent="0.25">
      <c r="A14" s="1" t="s">
        <v>31</v>
      </c>
      <c r="B14" s="26" t="s">
        <v>16</v>
      </c>
      <c r="C14" s="21">
        <f t="shared" ref="C14" si="10">DATE(C$1,12,26)</f>
        <v>46017</v>
      </c>
    </row>
    <row r="15" spans="1:3" x14ac:dyDescent="0.25">
      <c r="A15" s="1" t="s">
        <v>32</v>
      </c>
      <c r="B15" s="26" t="s">
        <v>17</v>
      </c>
      <c r="C15" s="21">
        <f t="shared" ref="C15" si="11">DATE(C$1,12,31)</f>
        <v>46022</v>
      </c>
    </row>
    <row r="17" spans="1:1" x14ac:dyDescent="0.25">
      <c r="A17" t="s">
        <v>33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Kalender</vt:lpstr>
      <vt:lpstr>Feiertage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TSV</dc:creator>
  <cp:lastModifiedBy>TSV</cp:lastModifiedBy>
  <cp:lastPrinted>2023-04-18T07:13:44Z</cp:lastPrinted>
  <dcterms:created xsi:type="dcterms:W3CDTF">2017-11-21T08:21:28Z</dcterms:created>
  <dcterms:modified xsi:type="dcterms:W3CDTF">2025-10-17T07:48:13Z</dcterms:modified>
</cp:coreProperties>
</file>